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085" windowHeight="10140" activeTab="1"/>
  </bookViews>
  <sheets>
    <sheet name="Foglio1" sheetId="1" r:id="rId1"/>
    <sheet name="Piano finanziario" sheetId="2" r:id="rId2"/>
    <sheet name="I rata" sheetId="3" r:id="rId3"/>
    <sheet name="II rata" sheetId="4" r:id="rId4"/>
    <sheet name="III rata" sheetId="5" r:id="rId5"/>
    <sheet name="IV rata" sheetId="6" r:id="rId6"/>
    <sheet name="V rata" sheetId="7" r:id="rId7"/>
    <sheet name="VI rata" sheetId="8" r:id="rId8"/>
  </sheets>
  <definedNames>
    <definedName name="_xlfn.SINGLE" hidden="1">#NAME?</definedName>
    <definedName name="_xlnm.Print_Area" localSheetId="2">'I rata'!$A$1:$D$14</definedName>
    <definedName name="_xlnm.Print_Area" localSheetId="3">'II rata'!$A$1:$D$14</definedName>
    <definedName name="_xlnm.Print_Area" localSheetId="4">'III rata'!$A$1:$D$14</definedName>
    <definedName name="_xlnm.Print_Area" localSheetId="5">'IV rata'!$A$1:$D$14</definedName>
    <definedName name="_xlnm.Print_Area" localSheetId="1">'Piano finanziario'!$A$1:$F$26</definedName>
    <definedName name="_xlnm.Print_Area" localSheetId="6">'V rata'!$A$1:$C$14</definedName>
    <definedName name="_xlnm.Print_Area" localSheetId="7">'VI rata'!$A$1:$C$14</definedName>
  </definedNames>
  <calcPr fullCalcOnLoad="1"/>
</workbook>
</file>

<file path=xl/comments2.xml><?xml version="1.0" encoding="utf-8"?>
<comments xmlns="http://schemas.openxmlformats.org/spreadsheetml/2006/main">
  <authors>
    <author>Universit? Politecnica delle Marche</author>
    <author>Administrator</author>
  </authors>
  <commentList>
    <comment ref="B17" authorId="0">
      <text>
        <r>
          <rPr>
            <b/>
            <sz val="9"/>
            <rFont val="Tahoma"/>
            <family val="2"/>
          </rPr>
          <t>valore massimo 54,5%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Tahoma"/>
            <family val="2"/>
          </rPr>
          <t>variabile da 0% a 75%</t>
        </r>
        <r>
          <rPr>
            <sz val="9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9"/>
            <rFont val="Tahoma"/>
            <family val="0"/>
          </rPr>
          <t>Valore minimo 4%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<sst xmlns="http://schemas.openxmlformats.org/spreadsheetml/2006/main" count="115" uniqueCount="60">
  <si>
    <t>CORRISPETTIVO</t>
  </si>
  <si>
    <t>Fondo di Ateneo</t>
  </si>
  <si>
    <t>Quota spese</t>
  </si>
  <si>
    <t>Quota personale docente</t>
  </si>
  <si>
    <t>Quota personale amministrativo</t>
  </si>
  <si>
    <t>totale a verifica</t>
  </si>
  <si>
    <t>I rata</t>
  </si>
  <si>
    <t>Quota personale amm.vo</t>
  </si>
  <si>
    <t>caselle di verifica</t>
  </si>
  <si>
    <t>TOTALE a verifica</t>
  </si>
  <si>
    <t>Residuo piano finanziario</t>
  </si>
  <si>
    <t>Importo I rata</t>
  </si>
  <si>
    <t>Importo II rata</t>
  </si>
  <si>
    <t>Importo III rata</t>
  </si>
  <si>
    <t>Importo IV rata</t>
  </si>
  <si>
    <t>IV rata</t>
  </si>
  <si>
    <t>III rata</t>
  </si>
  <si>
    <t>II rata</t>
  </si>
  <si>
    <t>totale rate a verifica</t>
  </si>
  <si>
    <t>scadenza</t>
  </si>
  <si>
    <t>Importo V rata</t>
  </si>
  <si>
    <t>Importo VI rata</t>
  </si>
  <si>
    <t>V rata</t>
  </si>
  <si>
    <t>VI rata</t>
  </si>
  <si>
    <t>ditta committente</t>
  </si>
  <si>
    <t>oggetto</t>
  </si>
  <si>
    <t>responsabile</t>
  </si>
  <si>
    <t>corrispettivo</t>
  </si>
  <si>
    <t>quota spese</t>
  </si>
  <si>
    <t>perc quota spese</t>
  </si>
  <si>
    <t>utile docente + utile dip.</t>
  </si>
  <si>
    <t>perc. Utile doc+dip.</t>
  </si>
  <si>
    <t>quota personale docente + amm.vo</t>
  </si>
  <si>
    <t>perc. Quote al personale</t>
  </si>
  <si>
    <t>fondo di ateneo</t>
  </si>
  <si>
    <t>spese generali</t>
  </si>
  <si>
    <t>Responsabile Scientifico:</t>
  </si>
  <si>
    <t>data inizio</t>
  </si>
  <si>
    <t>data fine</t>
  </si>
  <si>
    <t>dal titolo</t>
  </si>
  <si>
    <t>Utile docente (lordo con IRES)</t>
  </si>
  <si>
    <t>Utile Dipartimento (lordo con IRES)</t>
  </si>
  <si>
    <t>%</t>
  </si>
  <si>
    <t>IRES su Utile docente</t>
  </si>
  <si>
    <t>IRES su Utile Dipartimento</t>
  </si>
  <si>
    <t>Totale IRES da trasferire all'Amm.ne</t>
  </si>
  <si>
    <t>(Utile docente al netto di IRES)</t>
  </si>
  <si>
    <t>(Utile Dip.to al netto di IRES)</t>
  </si>
  <si>
    <t>IRES</t>
  </si>
  <si>
    <t>Utile docente (al netto di IRES)</t>
  </si>
  <si>
    <t>Utile Dipartimento (al netto di IRES)</t>
  </si>
  <si>
    <t xml:space="preserve">+ IVA </t>
  </si>
  <si>
    <t xml:space="preserve">Piano Finanziario </t>
  </si>
  <si>
    <t>Dettaglio IRES 12%</t>
  </si>
  <si>
    <t>importo detraibile</t>
  </si>
  <si>
    <t>% detraibilità</t>
  </si>
  <si>
    <t>Fondo di Ateneo soggetto ad IRES</t>
  </si>
  <si>
    <t xml:space="preserve">IRES 12% su Fondo di Ateneo </t>
  </si>
  <si>
    <t>Convenzione con:</t>
  </si>
  <si>
    <t>3,98%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</si>
</sst>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mmmm\-yy"/>
    <numFmt numFmtId="176" formatCode="0.0%"/>
    <numFmt numFmtId="177" formatCode="0.000%"/>
    <numFmt numFmtId="178" formatCode="0.0000%"/>
    <numFmt numFmtId="179" formatCode="d/m/yy"/>
    <numFmt numFmtId="180" formatCode="dd/mm/yy"/>
    <numFmt numFmtId="181" formatCode="_-&quot;€&quot;\ * #,##0.000_-;\-&quot;€&quot;\ * #,##0.000_-;_-&quot;€&quot;\ * &quot;-&quot;??_-;_-@_-"/>
    <numFmt numFmtId="182" formatCode="_-&quot;€&quot;\ * #,##0.0000_-;\-&quot;€&quot;\ * #,##0.0000_-;_-&quot;€&quot;\ * &quot;-&quot;??_-;_-@_-"/>
    <numFmt numFmtId="183" formatCode="_-&quot;€&quot;\ * #,##0.00000_-;\-&quot;€&quot;\ * #,##0.00000_-;_-&quot;€&quot;\ * &quot;-&quot;??_-;_-@_-"/>
    <numFmt numFmtId="184" formatCode="_-* #,##0.000_-;\-* #,##0.000_-;_-* &quot;-&quot;??_-;_-@_-"/>
    <numFmt numFmtId="185" formatCode="_-* #,##0.0000_-;\-* #,##0.00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61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171" fontId="0" fillId="0" borderId="10" xfId="61" applyFont="1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2" xfId="0" applyNumberFormat="1" applyBorder="1" applyAlignment="1">
      <alignment/>
    </xf>
    <xf numFmtId="171" fontId="0" fillId="0" borderId="14" xfId="61" applyFont="1" applyBorder="1" applyAlignment="1">
      <alignment/>
    </xf>
    <xf numFmtId="0" fontId="0" fillId="0" borderId="15" xfId="0" applyBorder="1" applyAlignment="1">
      <alignment/>
    </xf>
    <xf numFmtId="171" fontId="0" fillId="0" borderId="16" xfId="61" applyFont="1" applyBorder="1" applyAlignment="1">
      <alignment/>
    </xf>
    <xf numFmtId="0" fontId="1" fillId="0" borderId="17" xfId="0" applyFont="1" applyBorder="1" applyAlignment="1">
      <alignment/>
    </xf>
    <xf numFmtId="171" fontId="1" fillId="0" borderId="18" xfId="6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0" xfId="61" applyFont="1" applyAlignment="1">
      <alignment wrapText="1"/>
    </xf>
    <xf numFmtId="0" fontId="0" fillId="0" borderId="13" xfId="0" applyFill="1" applyBorder="1" applyAlignment="1">
      <alignment/>
    </xf>
    <xf numFmtId="180" fontId="1" fillId="0" borderId="19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14" fontId="0" fillId="0" borderId="0" xfId="0" applyNumberFormat="1" applyAlignment="1">
      <alignment/>
    </xf>
    <xf numFmtId="0" fontId="1" fillId="0" borderId="20" xfId="0" applyFont="1" applyBorder="1" applyAlignment="1">
      <alignment/>
    </xf>
    <xf numFmtId="9" fontId="0" fillId="0" borderId="21" xfId="0" applyNumberFormat="1" applyFill="1" applyBorder="1" applyAlignment="1">
      <alignment horizontal="center"/>
    </xf>
    <xf numFmtId="171" fontId="0" fillId="0" borderId="0" xfId="61" applyFont="1" applyFill="1" applyAlignment="1">
      <alignment/>
    </xf>
    <xf numFmtId="171" fontId="0" fillId="0" borderId="22" xfId="61" applyFont="1" applyFill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71" fontId="0" fillId="0" borderId="13" xfId="6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  <xf numFmtId="171" fontId="0" fillId="0" borderId="10" xfId="0" applyNumberForma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0" xfId="61" applyFont="1" applyFill="1" applyBorder="1" applyAlignment="1">
      <alignment/>
    </xf>
    <xf numFmtId="184" fontId="0" fillId="0" borderId="25" xfId="45" applyNumberFormat="1" applyFont="1" applyFill="1" applyBorder="1" applyAlignment="1">
      <alignment/>
    </xf>
    <xf numFmtId="184" fontId="0" fillId="0" borderId="26" xfId="45" applyNumberFormat="1" applyFont="1" applyFill="1" applyBorder="1" applyAlignment="1">
      <alignment/>
    </xf>
    <xf numFmtId="184" fontId="0" fillId="0" borderId="10" xfId="45" applyNumberFormat="1" applyFont="1" applyFill="1" applyBorder="1" applyAlignment="1">
      <alignment/>
    </xf>
    <xf numFmtId="0" fontId="0" fillId="0" borderId="27" xfId="0" applyBorder="1" applyAlignment="1">
      <alignment/>
    </xf>
    <xf numFmtId="171" fontId="0" fillId="0" borderId="10" xfId="61" applyFont="1" applyFill="1" applyBorder="1" applyAlignment="1">
      <alignment/>
    </xf>
    <xf numFmtId="0" fontId="1" fillId="0" borderId="28" xfId="0" applyFont="1" applyFill="1" applyBorder="1" applyAlignment="1">
      <alignment/>
    </xf>
    <xf numFmtId="171" fontId="1" fillId="0" borderId="29" xfId="61" applyFont="1" applyFill="1" applyBorder="1" applyAlignment="1">
      <alignment/>
    </xf>
    <xf numFmtId="171" fontId="0" fillId="0" borderId="30" xfId="61" applyFont="1" applyFill="1" applyBorder="1" applyAlignment="1">
      <alignment/>
    </xf>
    <xf numFmtId="171" fontId="0" fillId="0" borderId="0" xfId="61" applyFont="1" applyFill="1" applyAlignment="1">
      <alignment/>
    </xf>
    <xf numFmtId="0" fontId="0" fillId="0" borderId="0" xfId="0" applyFill="1" applyAlignment="1">
      <alignment wrapText="1"/>
    </xf>
    <xf numFmtId="0" fontId="1" fillId="0" borderId="17" xfId="0" applyFont="1" applyBorder="1" applyAlignment="1">
      <alignment vertical="center"/>
    </xf>
    <xf numFmtId="10" fontId="0" fillId="0" borderId="10" xfId="0" applyNumberFormat="1" applyBorder="1" applyAlignment="1">
      <alignment/>
    </xf>
    <xf numFmtId="10" fontId="0" fillId="0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0" fontId="1" fillId="32" borderId="31" xfId="0" applyFont="1" applyFill="1" applyBorder="1" applyAlignment="1" applyProtection="1">
      <alignment/>
      <protection locked="0"/>
    </xf>
    <xf numFmtId="0" fontId="0" fillId="32" borderId="32" xfId="0" applyFill="1" applyBorder="1" applyAlignment="1" applyProtection="1">
      <alignment wrapText="1"/>
      <protection locked="0"/>
    </xf>
    <xf numFmtId="14" fontId="0" fillId="32" borderId="18" xfId="0" applyNumberFormat="1" applyFont="1" applyFill="1" applyBorder="1" applyAlignment="1" applyProtection="1">
      <alignment/>
      <protection locked="0"/>
    </xf>
    <xf numFmtId="14" fontId="0" fillId="32" borderId="18" xfId="0" applyNumberFormat="1" applyFill="1" applyBorder="1" applyAlignment="1" applyProtection="1">
      <alignment/>
      <protection locked="0"/>
    </xf>
    <xf numFmtId="171" fontId="1" fillId="32" borderId="18" xfId="61" applyFont="1" applyFill="1" applyBorder="1" applyAlignment="1" applyProtection="1">
      <alignment/>
      <protection locked="0"/>
    </xf>
    <xf numFmtId="10" fontId="0" fillId="32" borderId="10" xfId="45" applyNumberFormat="1" applyFont="1" applyFill="1" applyBorder="1" applyAlignment="1" applyProtection="1">
      <alignment/>
      <protection locked="0"/>
    </xf>
    <xf numFmtId="10" fontId="0" fillId="32" borderId="10" xfId="0" applyNumberFormat="1" applyFill="1" applyBorder="1" applyAlignment="1" applyProtection="1">
      <alignment/>
      <protection locked="0"/>
    </xf>
    <xf numFmtId="171" fontId="0" fillId="32" borderId="14" xfId="61" applyFont="1" applyFill="1" applyBorder="1" applyAlignment="1" applyProtection="1">
      <alignment/>
      <protection locked="0"/>
    </xf>
    <xf numFmtId="179" fontId="0" fillId="32" borderId="12" xfId="0" applyNumberFormat="1" applyFont="1" applyFill="1" applyBorder="1" applyAlignment="1" applyProtection="1">
      <alignment/>
      <protection locked="0"/>
    </xf>
    <xf numFmtId="179" fontId="0" fillId="32" borderId="12" xfId="0" applyNumberFormat="1" applyFill="1" applyBorder="1" applyAlignment="1" applyProtection="1">
      <alignment/>
      <protection locked="0"/>
    </xf>
    <xf numFmtId="0" fontId="0" fillId="32" borderId="19" xfId="0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2" width="16.00390625" style="0" customWidth="1"/>
    <col min="3" max="3" width="19.28125" style="0" customWidth="1"/>
    <col min="4" max="4" width="11.28125" style="0" customWidth="1"/>
    <col min="5" max="5" width="12.7109375" style="0" customWidth="1"/>
    <col min="6" max="6" width="12.00390625" style="0" customWidth="1"/>
    <col min="7" max="7" width="10.8515625" style="0" customWidth="1"/>
    <col min="8" max="8" width="15.57421875" style="0" customWidth="1"/>
    <col min="9" max="9" width="19.28125" style="0" customWidth="1"/>
    <col min="10" max="10" width="16.7109375" style="0" customWidth="1"/>
    <col min="11" max="11" width="28.7109375" style="0" customWidth="1"/>
    <col min="12" max="12" width="21.28125" style="0" customWidth="1"/>
    <col min="13" max="13" width="14.57421875" style="0" customWidth="1"/>
    <col min="14" max="14" width="13.00390625" style="0" customWidth="1"/>
  </cols>
  <sheetData>
    <row r="1" spans="1:14" ht="12.75">
      <c r="A1" t="s">
        <v>24</v>
      </c>
      <c r="B1" t="s">
        <v>25</v>
      </c>
      <c r="C1" t="s">
        <v>26</v>
      </c>
      <c r="D1" t="s">
        <v>37</v>
      </c>
      <c r="E1" t="s">
        <v>38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</row>
    <row r="2" spans="1:14" ht="12.75">
      <c r="A2">
        <f>'Piano finanziario'!B2</f>
        <v>0</v>
      </c>
      <c r="B2">
        <f>'Piano finanziario'!B3:D3</f>
        <v>0</v>
      </c>
      <c r="C2">
        <f>'Piano finanziario'!B4</f>
        <v>0</v>
      </c>
      <c r="D2" s="27">
        <f>'Piano finanziario'!B6</f>
        <v>0</v>
      </c>
      <c r="E2" s="27">
        <f>'Piano finanziario'!B7</f>
        <v>0</v>
      </c>
      <c r="F2" s="4">
        <f>'Piano finanziario'!C10</f>
        <v>0</v>
      </c>
      <c r="G2" s="4">
        <f>'Piano finanziario'!C14</f>
        <v>0</v>
      </c>
      <c r="H2" s="3">
        <f>'Piano finanziario'!B14</f>
        <v>0</v>
      </c>
      <c r="I2" s="4">
        <f>'Piano finanziario'!C15+'Piano finanziario'!C16</f>
        <v>0</v>
      </c>
      <c r="J2" s="3">
        <f>'Piano finanziario'!B15+'Piano finanziario'!B16</f>
        <v>0.04</v>
      </c>
      <c r="K2" s="4">
        <f>'Piano finanziario'!C17+'Piano finanziario'!C18</f>
        <v>0</v>
      </c>
      <c r="L2" s="3">
        <f>'Piano finanziario'!B17+'Piano finanziario'!B18</f>
        <v>0.05</v>
      </c>
      <c r="M2" s="4">
        <f>'Piano finanziario'!C13</f>
        <v>0</v>
      </c>
      <c r="N2" s="4" t="e">
        <f>'Piano finanziario'!#REF!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8.8515625" style="0" customWidth="1"/>
    <col min="2" max="2" width="12.140625" style="0" customWidth="1"/>
    <col min="3" max="3" width="16.8515625" style="0" customWidth="1"/>
    <col min="4" max="4" width="11.7109375" style="0" customWidth="1"/>
    <col min="5" max="5" width="11.57421875" style="0" customWidth="1"/>
    <col min="6" max="6" width="16.421875" style="35" customWidth="1"/>
    <col min="8" max="8" width="10.57421875" style="0" bestFit="1" customWidth="1"/>
  </cols>
  <sheetData>
    <row r="1" spans="1:6" s="19" customFormat="1" ht="21" customHeight="1" thickBot="1">
      <c r="A1" s="38" t="s">
        <v>52</v>
      </c>
      <c r="B1" s="39"/>
      <c r="C1" s="39"/>
      <c r="D1" s="39"/>
      <c r="E1" s="39"/>
      <c r="F1" s="34"/>
    </row>
    <row r="2" spans="1:3" ht="13.5" thickBot="1">
      <c r="A2" s="40" t="s">
        <v>58</v>
      </c>
      <c r="B2" s="62"/>
      <c r="C2" s="63"/>
    </row>
    <row r="3" spans="1:5" ht="32.25" customHeight="1" thickBot="1">
      <c r="A3" s="58" t="s">
        <v>39</v>
      </c>
      <c r="B3" s="72"/>
      <c r="C3" s="72"/>
      <c r="D3" s="72"/>
      <c r="E3" s="73"/>
    </row>
    <row r="4" spans="1:5" ht="13.5" thickBot="1">
      <c r="A4" s="41" t="s">
        <v>36</v>
      </c>
      <c r="B4" s="72"/>
      <c r="C4" s="72"/>
      <c r="D4" s="72"/>
      <c r="E4" s="73"/>
    </row>
    <row r="5" spans="1:2" ht="5.25" customHeight="1" thickBot="1">
      <c r="A5" s="21"/>
      <c r="B5" s="22"/>
    </row>
    <row r="6" spans="1:2" ht="13.5" thickBot="1">
      <c r="A6" s="26" t="s">
        <v>37</v>
      </c>
      <c r="B6" s="64"/>
    </row>
    <row r="7" spans="1:2" ht="13.5" thickBot="1">
      <c r="A7" s="26" t="s">
        <v>38</v>
      </c>
      <c r="B7" s="65"/>
    </row>
    <row r="8" spans="1:2" ht="12.75">
      <c r="A8" s="21"/>
      <c r="B8" s="22"/>
    </row>
    <row r="9" ht="13.5" thickBot="1"/>
    <row r="10" spans="1:4" ht="16.5" customHeight="1" thickBot="1">
      <c r="A10" s="16" t="s">
        <v>0</v>
      </c>
      <c r="B10" s="18"/>
      <c r="C10" s="66">
        <v>0</v>
      </c>
      <c r="D10" s="20" t="s">
        <v>51</v>
      </c>
    </row>
    <row r="11" spans="1:4" ht="16.5" customHeight="1">
      <c r="A11" s="46"/>
      <c r="B11" s="6"/>
      <c r="C11" s="47"/>
      <c r="D11" s="20"/>
    </row>
    <row r="12" spans="3:6" ht="38.25">
      <c r="C12" s="2"/>
      <c r="D12" s="43" t="s">
        <v>54</v>
      </c>
      <c r="E12" s="43" t="s">
        <v>55</v>
      </c>
      <c r="F12" s="43" t="s">
        <v>56</v>
      </c>
    </row>
    <row r="13" spans="1:8" ht="23.25" customHeight="1">
      <c r="A13" s="7" t="s">
        <v>1</v>
      </c>
      <c r="B13" s="59">
        <v>0.12</v>
      </c>
      <c r="C13" s="42">
        <f>$C$10*B13</f>
        <v>0</v>
      </c>
      <c r="D13" s="8">
        <f>C13*3.98/100</f>
        <v>0</v>
      </c>
      <c r="E13" s="44" t="s">
        <v>59</v>
      </c>
      <c r="F13" s="45">
        <f>C13-D13</f>
        <v>0</v>
      </c>
      <c r="H13" s="4"/>
    </row>
    <row r="14" spans="1:4" ht="23.25" customHeight="1">
      <c r="A14" s="7" t="s">
        <v>2</v>
      </c>
      <c r="B14" s="67"/>
      <c r="C14" s="8">
        <f>$C$10*B14</f>
        <v>0</v>
      </c>
      <c r="D14" s="23"/>
    </row>
    <row r="15" spans="1:6" ht="23.25" customHeight="1">
      <c r="A15" s="7" t="s">
        <v>40</v>
      </c>
      <c r="B15" s="68"/>
      <c r="C15" s="8">
        <f>C10*B15</f>
        <v>0</v>
      </c>
      <c r="D15" s="2"/>
      <c r="E15" s="32">
        <f>C15-C23-C25</f>
        <v>0</v>
      </c>
      <c r="F15" s="36" t="s">
        <v>46</v>
      </c>
    </row>
    <row r="16" spans="1:6" ht="23.25" customHeight="1">
      <c r="A16" s="7" t="s">
        <v>41</v>
      </c>
      <c r="B16" s="60">
        <v>0.04</v>
      </c>
      <c r="C16" s="8">
        <f>C10*B16</f>
        <v>0</v>
      </c>
      <c r="D16" s="2"/>
      <c r="E16" s="33">
        <f>C16-C24</f>
        <v>0</v>
      </c>
      <c r="F16" s="37" t="s">
        <v>47</v>
      </c>
    </row>
    <row r="17" spans="1:4" ht="23.25" customHeight="1">
      <c r="A17" s="7" t="s">
        <v>3</v>
      </c>
      <c r="B17" s="68"/>
      <c r="C17" s="8">
        <f>$C$10*B17</f>
        <v>0</v>
      </c>
      <c r="D17" s="2"/>
    </row>
    <row r="18" spans="1:4" ht="23.25" customHeight="1">
      <c r="A18" s="7" t="s">
        <v>4</v>
      </c>
      <c r="B18" s="59">
        <v>0.05</v>
      </c>
      <c r="C18" s="8">
        <f>$C$10*B18</f>
        <v>0</v>
      </c>
      <c r="D18" s="2"/>
    </row>
    <row r="19" spans="2:4" ht="12.75">
      <c r="B19" s="61"/>
      <c r="C19" s="2"/>
      <c r="D19" s="2"/>
    </row>
    <row r="20" spans="1:4" ht="12.75">
      <c r="A20" t="s">
        <v>5</v>
      </c>
      <c r="B20" s="61">
        <f>SUM(B13:B19)</f>
        <v>0.21000000000000002</v>
      </c>
      <c r="C20" s="4">
        <f>SUM(C13:C19)</f>
        <v>0</v>
      </c>
      <c r="D20" s="2"/>
    </row>
    <row r="21" spans="2:4" ht="13.5" thickBot="1">
      <c r="B21" s="3"/>
      <c r="C21" s="4"/>
      <c r="D21" s="2"/>
    </row>
    <row r="22" spans="1:4" ht="13.5" thickBot="1">
      <c r="A22" s="28" t="s">
        <v>53</v>
      </c>
      <c r="B22" s="29" t="s">
        <v>42</v>
      </c>
      <c r="C22" s="30"/>
      <c r="D22" s="2"/>
    </row>
    <row r="23" spans="1:4" ht="12.75">
      <c r="A23" s="51" t="s">
        <v>43</v>
      </c>
      <c r="B23" s="48" t="e">
        <f>C23*100/$C$10</f>
        <v>#DIV/0!</v>
      </c>
      <c r="C23" s="31">
        <f>C15*12/100</f>
        <v>0</v>
      </c>
      <c r="D23" s="2"/>
    </row>
    <row r="24" spans="1:4" ht="12.75">
      <c r="A24" s="7" t="s">
        <v>44</v>
      </c>
      <c r="B24" s="50" t="e">
        <f>C24*100/$C$10</f>
        <v>#DIV/0!</v>
      </c>
      <c r="C24" s="52">
        <f>C16*12/100</f>
        <v>0</v>
      </c>
      <c r="D24" s="2"/>
    </row>
    <row r="25" spans="1:6" ht="13.5" thickBot="1">
      <c r="A25" s="7" t="s">
        <v>57</v>
      </c>
      <c r="B25" s="50" t="e">
        <f>C25*100/$C$10</f>
        <v>#DIV/0!</v>
      </c>
      <c r="C25" s="55">
        <f>F13*12/100</f>
        <v>0</v>
      </c>
      <c r="D25" s="56"/>
      <c r="E25" s="22"/>
      <c r="F25" s="57"/>
    </row>
    <row r="26" spans="1:3" ht="12.75" customHeight="1" thickBot="1">
      <c r="A26" s="53" t="s">
        <v>45</v>
      </c>
      <c r="B26" s="49" t="e">
        <f>C26*100/$C$10</f>
        <v>#DIV/0!</v>
      </c>
      <c r="C26" s="54">
        <f>SUM(C23:C25)</f>
        <v>0</v>
      </c>
    </row>
    <row r="27" spans="2:4" ht="12.75">
      <c r="B27" t="s">
        <v>19</v>
      </c>
      <c r="D27" s="2"/>
    </row>
    <row r="28" spans="1:4" ht="12.75">
      <c r="A28" s="11" t="s">
        <v>11</v>
      </c>
      <c r="B28" s="70"/>
      <c r="C28" s="69"/>
      <c r="D28" s="2"/>
    </row>
    <row r="29" spans="1:4" ht="12.75">
      <c r="A29" s="11" t="s">
        <v>12</v>
      </c>
      <c r="B29" s="70"/>
      <c r="C29" s="69"/>
      <c r="D29" s="2"/>
    </row>
    <row r="30" spans="1:3" ht="12.75">
      <c r="A30" s="11" t="s">
        <v>13</v>
      </c>
      <c r="B30" s="71"/>
      <c r="C30" s="69"/>
    </row>
    <row r="31" spans="1:3" ht="12.75">
      <c r="A31" s="11" t="s">
        <v>14</v>
      </c>
      <c r="B31" s="71"/>
      <c r="C31" s="69"/>
    </row>
    <row r="32" spans="1:3" ht="12.75">
      <c r="A32" s="24" t="s">
        <v>20</v>
      </c>
      <c r="B32" s="71"/>
      <c r="C32" s="69"/>
    </row>
    <row r="33" spans="1:3" ht="12.75">
      <c r="A33" s="24" t="s">
        <v>21</v>
      </c>
      <c r="B33" s="71"/>
      <c r="C33" s="69"/>
    </row>
    <row r="34" ht="12.75">
      <c r="C34" s="2"/>
    </row>
    <row r="35" spans="1:3" ht="12.75">
      <c r="A35" s="11" t="s">
        <v>18</v>
      </c>
      <c r="B35" s="10"/>
      <c r="C35" s="13">
        <f>SUM(C28:C34)</f>
        <v>0</v>
      </c>
    </row>
  </sheetData>
  <sheetProtection password="CFD5" sheet="1" selectLockedCells="1"/>
  <mergeCells count="2">
    <mergeCell ref="B3:E3"/>
    <mergeCell ref="B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3.7109375" style="0" customWidth="1"/>
    <col min="3" max="3" width="13.28125" style="0" customWidth="1"/>
    <col min="4" max="4" width="9.7109375" style="0" customWidth="1"/>
    <col min="5" max="5" width="11.7109375" style="0" customWidth="1"/>
    <col min="7" max="7" width="19.7109375" style="0" customWidth="1"/>
  </cols>
  <sheetData>
    <row r="1" spans="1:7" ht="12.75">
      <c r="A1" s="1" t="str">
        <f>'Piano finanziario'!A2</f>
        <v>Convenzione con:</v>
      </c>
      <c r="B1">
        <f>'Piano finanziario'!B2:C2</f>
        <v>0</v>
      </c>
      <c r="E1" t="s">
        <v>8</v>
      </c>
      <c r="G1" t="s">
        <v>10</v>
      </c>
    </row>
    <row r="3" spans="1:2" ht="12.75">
      <c r="A3" s="1" t="str">
        <f>'Piano finanziario'!A4</f>
        <v>Responsabile Scientifico:</v>
      </c>
      <c r="B3">
        <f>'Piano finanziario'!B4:C4</f>
        <v>0</v>
      </c>
    </row>
    <row r="4" ht="13.5" thickBot="1"/>
    <row r="5" spans="1:7" ht="16.5" customHeight="1" thickBot="1">
      <c r="A5" s="16" t="s">
        <v>6</v>
      </c>
      <c r="B5" s="25">
        <f>'Piano finanziario'!B28</f>
        <v>0</v>
      </c>
      <c r="C5" s="17">
        <f>'Piano finanziario'!C28</f>
        <v>0</v>
      </c>
      <c r="G5" s="4">
        <f>'Piano finanziario'!C10-'I rata'!C5</f>
        <v>0</v>
      </c>
    </row>
    <row r="6" ht="12.75">
      <c r="C6" s="2"/>
    </row>
    <row r="7" spans="1:7" ht="22.5" customHeight="1">
      <c r="A7" s="11" t="s">
        <v>1</v>
      </c>
      <c r="B7" s="12"/>
      <c r="C7" s="13">
        <f>C5*12/100</f>
        <v>0</v>
      </c>
      <c r="G7" s="4"/>
    </row>
    <row r="8" spans="1:7" ht="26.25" customHeight="1">
      <c r="A8" s="11" t="s">
        <v>2</v>
      </c>
      <c r="B8" s="10"/>
      <c r="C8" s="13">
        <f>IF(E8&gt;'Piano finanziario'!C14,'Piano finanziario'!C14,E8)</f>
        <v>0</v>
      </c>
      <c r="D8" s="23"/>
      <c r="E8" s="4">
        <f>C5-C7</f>
        <v>0</v>
      </c>
      <c r="G8" s="4">
        <f>'Piano finanziario'!C14-'I rata'!C8</f>
        <v>0</v>
      </c>
    </row>
    <row r="9" spans="1:7" ht="22.5" customHeight="1">
      <c r="A9" s="11" t="s">
        <v>3</v>
      </c>
      <c r="B9" s="10"/>
      <c r="C9" s="13">
        <f>IF(E9&gt;'Piano finanziario'!C17,'Piano finanziario'!C17,E9)</f>
        <v>0</v>
      </c>
      <c r="E9" s="4">
        <f>C5-C7-C8-C10</f>
        <v>0</v>
      </c>
      <c r="G9" s="4">
        <f>'Piano finanziario'!C17-'I rata'!C9</f>
        <v>0</v>
      </c>
    </row>
    <row r="10" spans="1:7" ht="22.5" customHeight="1">
      <c r="A10" s="11" t="s">
        <v>7</v>
      </c>
      <c r="B10" s="10"/>
      <c r="C10" s="13">
        <f>IF(C7+C8&lt;C5,C5*5.5/100,0)</f>
        <v>0</v>
      </c>
      <c r="E10" s="4">
        <f>C5-C7-C8</f>
        <v>0</v>
      </c>
      <c r="G10" s="4">
        <f>'Piano finanziario'!C18-'I rata'!C10</f>
        <v>0</v>
      </c>
    </row>
    <row r="11" spans="1:7" ht="2.25" customHeight="1">
      <c r="A11" s="11"/>
      <c r="B11" s="10"/>
      <c r="C11" s="13"/>
      <c r="E11" s="4"/>
      <c r="G11" s="4"/>
    </row>
    <row r="12" spans="1:7" ht="22.5" customHeight="1">
      <c r="A12" s="11" t="s">
        <v>49</v>
      </c>
      <c r="B12" s="10"/>
      <c r="C12" s="13">
        <f>IF(E12&gt;'Piano finanziario'!E15,'Piano finanziario'!E15,E12)</f>
        <v>0</v>
      </c>
      <c r="E12" s="4">
        <f>C5-C7-C8-C9-C10</f>
        <v>0</v>
      </c>
      <c r="G12" s="4">
        <f>'Piano finanziario'!E15-'I rata'!C12</f>
        <v>0</v>
      </c>
    </row>
    <row r="13" spans="1:7" ht="22.5" customHeight="1">
      <c r="A13" s="11" t="s">
        <v>50</v>
      </c>
      <c r="B13" s="10"/>
      <c r="C13" s="13">
        <f>IF(E13&gt;'Piano finanziario'!E16,'Piano finanziario'!E16,E13)</f>
        <v>0</v>
      </c>
      <c r="E13" s="4">
        <f>C5-C7-C8-C9-C10-C12</f>
        <v>0</v>
      </c>
      <c r="G13" s="4">
        <f>'Piano finanziario'!E16-'I rata'!C13</f>
        <v>0</v>
      </c>
    </row>
    <row r="14" spans="1:7" ht="22.5" customHeight="1">
      <c r="A14" s="14" t="s">
        <v>48</v>
      </c>
      <c r="B14" s="9"/>
      <c r="C14" s="15">
        <f>C5-C7-C8-C9-C10-C11-C12-C13</f>
        <v>0</v>
      </c>
      <c r="E14" s="4"/>
      <c r="G14" s="4">
        <f>'Piano finanziario'!C26-'I rata'!C14</f>
        <v>0</v>
      </c>
    </row>
    <row r="16" spans="1:7" ht="12.75">
      <c r="A16" t="s">
        <v>9</v>
      </c>
      <c r="C16" s="4">
        <f>SUM(C7:C14)</f>
        <v>0</v>
      </c>
      <c r="G16" s="4">
        <f>SUM(G8:G15)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4.00390625" style="0" customWidth="1"/>
    <col min="3" max="3" width="13.421875" style="0" customWidth="1"/>
    <col min="5" max="5" width="11.7109375" style="0" customWidth="1"/>
    <col min="7" max="7" width="19.7109375" style="0" customWidth="1"/>
    <col min="8" max="8" width="11.421875" style="0" bestFit="1" customWidth="1"/>
  </cols>
  <sheetData>
    <row r="1" spans="1:7" ht="12.75">
      <c r="A1" s="1" t="str">
        <f>'Piano finanziario'!A2</f>
        <v>Convenzione con:</v>
      </c>
      <c r="B1">
        <f>'Piano finanziario'!B2:C2</f>
        <v>0</v>
      </c>
      <c r="E1" t="s">
        <v>8</v>
      </c>
      <c r="G1" t="s">
        <v>10</v>
      </c>
    </row>
    <row r="3" spans="1:2" ht="12.75">
      <c r="A3" s="1" t="str">
        <f>'Piano finanziario'!A4</f>
        <v>Responsabile Scientifico:</v>
      </c>
      <c r="B3">
        <f>'Piano finanziario'!B4:C4</f>
        <v>0</v>
      </c>
    </row>
    <row r="4" ht="13.5" thickBot="1"/>
    <row r="5" spans="1:7" ht="16.5" customHeight="1" thickBot="1">
      <c r="A5" s="16" t="s">
        <v>17</v>
      </c>
      <c r="B5" s="25">
        <f>'Piano finanziario'!B29</f>
        <v>0</v>
      </c>
      <c r="C5" s="17">
        <f>'Piano finanziario'!C29</f>
        <v>0</v>
      </c>
      <c r="G5" s="4">
        <f>'I rata'!G5-'II rata'!C5</f>
        <v>0</v>
      </c>
    </row>
    <row r="6" ht="12.75">
      <c r="C6" s="2"/>
    </row>
    <row r="7" spans="1:7" ht="23.25" customHeight="1">
      <c r="A7" s="11" t="s">
        <v>1</v>
      </c>
      <c r="B7" s="12"/>
      <c r="C7" s="13">
        <f>C5*12/100</f>
        <v>0</v>
      </c>
      <c r="G7" s="4"/>
    </row>
    <row r="8" spans="1:8" ht="23.25" customHeight="1">
      <c r="A8" s="11" t="s">
        <v>2</v>
      </c>
      <c r="B8" s="10"/>
      <c r="C8" s="13">
        <f>IF(E8&gt;'I rata'!G8,'I rata'!G8,E8)</f>
        <v>0</v>
      </c>
      <c r="E8" s="4">
        <f>C5-C7</f>
        <v>0</v>
      </c>
      <c r="G8" s="4">
        <f>'Piano finanziario'!C14-'I rata'!C8-C8</f>
        <v>0</v>
      </c>
      <c r="H8" s="4"/>
    </row>
    <row r="9" spans="1:7" ht="23.25" customHeight="1">
      <c r="A9" s="11" t="s">
        <v>3</v>
      </c>
      <c r="B9" s="10"/>
      <c r="C9" s="13">
        <f>IF(E9&gt;'I rata'!G9,'I rata'!G9,E9)</f>
        <v>0</v>
      </c>
      <c r="E9" s="4">
        <f>C5-C7-C8-C10</f>
        <v>0</v>
      </c>
      <c r="G9" s="4">
        <f>'Piano finanziario'!C17-'I rata'!C9-C9</f>
        <v>0</v>
      </c>
    </row>
    <row r="10" spans="1:7" ht="23.25" customHeight="1">
      <c r="A10" s="11" t="s">
        <v>7</v>
      </c>
      <c r="B10" s="10"/>
      <c r="C10" s="13">
        <f>C5*5.5/100</f>
        <v>0</v>
      </c>
      <c r="E10" s="4">
        <f>C5-C7-C8</f>
        <v>0</v>
      </c>
      <c r="G10" s="4">
        <f>'Piano finanziario'!C18-'I rata'!C10-C10</f>
        <v>0</v>
      </c>
    </row>
    <row r="11" spans="1:7" ht="3.75" customHeight="1">
      <c r="A11" s="11"/>
      <c r="B11" s="10"/>
      <c r="C11" s="13"/>
      <c r="E11" s="4"/>
      <c r="G11" s="4"/>
    </row>
    <row r="12" spans="1:7" ht="23.25" customHeight="1">
      <c r="A12" s="11" t="s">
        <v>49</v>
      </c>
      <c r="B12" s="10"/>
      <c r="C12" s="13">
        <f>IF(E12&gt;'I rata'!G12,'I rata'!G12,E12)</f>
        <v>0</v>
      </c>
      <c r="E12" s="4">
        <f>C5-C7-C8-C9-C10-C11</f>
        <v>0</v>
      </c>
      <c r="G12" s="4">
        <f>'Piano finanziario'!E15-'I rata'!C12-C12</f>
        <v>0</v>
      </c>
    </row>
    <row r="13" spans="1:7" ht="23.25" customHeight="1">
      <c r="A13" s="11" t="s">
        <v>50</v>
      </c>
      <c r="B13" s="10"/>
      <c r="C13" s="13">
        <f>IF(E13&gt;'I rata'!G13,'I rata'!G13,E13)</f>
        <v>0</v>
      </c>
      <c r="E13" s="4">
        <f>C5-C7-C8-C9-C10-C11-C12</f>
        <v>0</v>
      </c>
      <c r="G13" s="4">
        <f>'Piano finanziario'!E16-'I rata'!C13-C13</f>
        <v>0</v>
      </c>
    </row>
    <row r="14" spans="1:7" ht="23.25" customHeight="1">
      <c r="A14" s="14" t="s">
        <v>48</v>
      </c>
      <c r="B14" s="9"/>
      <c r="C14" s="15">
        <f>C5-C7-C8-C9-C10-C11-C12-C13</f>
        <v>0</v>
      </c>
      <c r="E14" s="4"/>
      <c r="G14" s="4">
        <f>'Piano finanziario'!C26-'I rata'!C14-C14</f>
        <v>0</v>
      </c>
    </row>
    <row r="16" spans="1:7" ht="12.75">
      <c r="A16" t="s">
        <v>9</v>
      </c>
      <c r="C16" s="4">
        <f>SUM(C7:C15)</f>
        <v>0</v>
      </c>
      <c r="G16" s="4">
        <f>SUM(G8:G15)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4.57421875" style="0" customWidth="1"/>
    <col min="3" max="3" width="13.28125" style="0" customWidth="1"/>
    <col min="5" max="5" width="11.7109375" style="0" customWidth="1"/>
    <col min="7" max="7" width="19.7109375" style="0" customWidth="1"/>
  </cols>
  <sheetData>
    <row r="1" spans="1:7" ht="12.75">
      <c r="A1" s="1" t="str">
        <f>'Piano finanziario'!A2</f>
        <v>Convenzione con:</v>
      </c>
      <c r="B1">
        <f>'Piano finanziario'!B2:C2</f>
        <v>0</v>
      </c>
      <c r="E1" t="s">
        <v>8</v>
      </c>
      <c r="G1" t="s">
        <v>10</v>
      </c>
    </row>
    <row r="3" spans="1:2" ht="12.75">
      <c r="A3" s="1" t="str">
        <f>'Piano finanziario'!A4</f>
        <v>Responsabile Scientifico:</v>
      </c>
      <c r="B3">
        <f>'Piano finanziario'!B4:C4</f>
        <v>0</v>
      </c>
    </row>
    <row r="4" ht="13.5" thickBot="1"/>
    <row r="5" spans="1:7" ht="16.5" customHeight="1" thickBot="1">
      <c r="A5" s="16" t="s">
        <v>16</v>
      </c>
      <c r="B5" s="25">
        <f>'Piano finanziario'!B30</f>
        <v>0</v>
      </c>
      <c r="C5" s="17">
        <f>'Piano finanziario'!C30</f>
        <v>0</v>
      </c>
      <c r="G5" s="4">
        <f>'II rata'!G5-C5</f>
        <v>0</v>
      </c>
    </row>
    <row r="6" ht="12.75">
      <c r="C6" s="2"/>
    </row>
    <row r="7" spans="1:7" ht="23.25" customHeight="1">
      <c r="A7" s="11" t="s">
        <v>1</v>
      </c>
      <c r="B7" s="12"/>
      <c r="C7" s="13">
        <f>C5*12/100</f>
        <v>0</v>
      </c>
      <c r="G7" s="4"/>
    </row>
    <row r="8" spans="1:7" ht="23.25" customHeight="1">
      <c r="A8" s="11" t="s">
        <v>2</v>
      </c>
      <c r="B8" s="10"/>
      <c r="C8" s="13">
        <f>IF(E8&gt;'II rata'!G8,'II rata'!G8,E8)</f>
        <v>0</v>
      </c>
      <c r="E8" s="4">
        <f>C5-C7</f>
        <v>0</v>
      </c>
      <c r="G8" s="4">
        <f>'Piano finanziario'!C14-'I rata'!C8-'II rata'!C8-C8</f>
        <v>0</v>
      </c>
    </row>
    <row r="9" spans="1:7" ht="23.25" customHeight="1">
      <c r="A9" s="11" t="s">
        <v>3</v>
      </c>
      <c r="B9" s="10"/>
      <c r="C9" s="13">
        <f>IF(E9&gt;'II rata'!G9,'II rata'!G9,E9)</f>
        <v>0</v>
      </c>
      <c r="E9" s="4">
        <f>C5-C7-C8-C10</f>
        <v>0</v>
      </c>
      <c r="G9" s="4">
        <f>'Piano finanziario'!C17-'I rata'!C9-'II rata'!C9-C9</f>
        <v>0</v>
      </c>
    </row>
    <row r="10" spans="1:10" ht="23.25" customHeight="1">
      <c r="A10" s="11" t="s">
        <v>7</v>
      </c>
      <c r="B10" s="10"/>
      <c r="C10" s="13">
        <f>IF(E10&gt;'II rata'!G10,'II rata'!G10,E10)</f>
        <v>0</v>
      </c>
      <c r="E10" s="4">
        <f>C5-C7-C8</f>
        <v>0</v>
      </c>
      <c r="G10" s="4">
        <f>'Piano finanziario'!C18-'I rata'!C10-'II rata'!C10-C10</f>
        <v>0</v>
      </c>
      <c r="H10" s="6"/>
      <c r="I10" s="6"/>
      <c r="J10" s="5"/>
    </row>
    <row r="11" spans="1:10" ht="2.25" customHeight="1">
      <c r="A11" s="14"/>
      <c r="B11" s="10"/>
      <c r="C11" s="13"/>
      <c r="E11" s="4"/>
      <c r="G11" s="4"/>
      <c r="H11" s="6"/>
      <c r="I11" s="6"/>
      <c r="J11" s="5"/>
    </row>
    <row r="12" spans="1:7" ht="23.25" customHeight="1">
      <c r="A12" s="11" t="s">
        <v>49</v>
      </c>
      <c r="B12" s="10"/>
      <c r="C12" s="13">
        <f>IF(E12&gt;'II rata'!G12,'II rata'!G12,E12)</f>
        <v>0</v>
      </c>
      <c r="E12" s="4">
        <f>C5-C7-C8-C9-C10-C11</f>
        <v>0</v>
      </c>
      <c r="G12" s="4">
        <f>'Piano finanziario'!E15-'I rata'!C12-'II rata'!C12-C12</f>
        <v>0</v>
      </c>
    </row>
    <row r="13" spans="1:7" ht="23.25" customHeight="1">
      <c r="A13" s="11" t="s">
        <v>50</v>
      </c>
      <c r="B13" s="10"/>
      <c r="C13" s="13">
        <f>IF(E13&gt;'II rata'!G13,'II rata'!G13,E13)</f>
        <v>0</v>
      </c>
      <c r="E13" s="4">
        <f>C5-C7-C8-C9-C10-C12-C11</f>
        <v>0</v>
      </c>
      <c r="G13" s="4">
        <f>'Piano finanziario'!E16-'I rata'!C13-'II rata'!C13-C13</f>
        <v>0</v>
      </c>
    </row>
    <row r="14" spans="1:7" ht="23.25" customHeight="1">
      <c r="A14" s="14" t="s">
        <v>48</v>
      </c>
      <c r="B14" s="9"/>
      <c r="C14" s="15">
        <f>C5-C7-C8-C9-C10-C11-C12-C13</f>
        <v>0</v>
      </c>
      <c r="E14" s="4"/>
      <c r="G14" s="4">
        <f>'Piano finanziario'!C26-'I rata'!C14-'II rata'!C14-C14</f>
        <v>0</v>
      </c>
    </row>
    <row r="16" spans="1:7" ht="12.75">
      <c r="A16" t="s">
        <v>9</v>
      </c>
      <c r="C16" s="4">
        <f>SUM(C7:C14)</f>
        <v>0</v>
      </c>
      <c r="G16" s="4">
        <f>SUM(G7:G15)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4.140625" style="0" customWidth="1"/>
    <col min="3" max="3" width="13.28125" style="0" customWidth="1"/>
    <col min="5" max="5" width="11.7109375" style="0" customWidth="1"/>
    <col min="7" max="7" width="19.7109375" style="0" customWidth="1"/>
  </cols>
  <sheetData>
    <row r="1" spans="1:7" ht="12.75">
      <c r="A1" s="1" t="str">
        <f>'Piano finanziario'!A2</f>
        <v>Convenzione con:</v>
      </c>
      <c r="B1">
        <f>'Piano finanziario'!B2:C2</f>
        <v>0</v>
      </c>
      <c r="E1" t="s">
        <v>8</v>
      </c>
      <c r="G1" t="s">
        <v>10</v>
      </c>
    </row>
    <row r="3" spans="1:2" ht="12.75">
      <c r="A3" s="1" t="str">
        <f>'Piano finanziario'!A4</f>
        <v>Responsabile Scientifico:</v>
      </c>
      <c r="B3">
        <f>'Piano finanziario'!B4:C4</f>
        <v>0</v>
      </c>
    </row>
    <row r="4" ht="13.5" thickBot="1"/>
    <row r="5" spans="1:7" ht="16.5" customHeight="1" thickBot="1">
      <c r="A5" s="16" t="s">
        <v>15</v>
      </c>
      <c r="B5" s="25">
        <f>'Piano finanziario'!B31</f>
        <v>0</v>
      </c>
      <c r="C5" s="17">
        <f>'Piano finanziario'!C31</f>
        <v>0</v>
      </c>
      <c r="G5" s="4">
        <f>'III rata'!G5-C5</f>
        <v>0</v>
      </c>
    </row>
    <row r="6" ht="12.75">
      <c r="C6" s="2"/>
    </row>
    <row r="7" spans="1:7" ht="23.25" customHeight="1">
      <c r="A7" s="11" t="s">
        <v>1</v>
      </c>
      <c r="B7" s="12"/>
      <c r="C7" s="13">
        <f>C5*12/100</f>
        <v>0</v>
      </c>
      <c r="G7" s="4"/>
    </row>
    <row r="8" spans="1:7" ht="23.25" customHeight="1">
      <c r="A8" s="11" t="s">
        <v>2</v>
      </c>
      <c r="B8" s="10"/>
      <c r="C8" s="13">
        <f>IF(E8&gt;'III rata'!G8,'III rata'!G8,E8)</f>
        <v>0</v>
      </c>
      <c r="E8" s="4">
        <f>C5-C7</f>
        <v>0</v>
      </c>
      <c r="G8" s="4">
        <f>'Piano finanziario'!C14-'I rata'!C8-'II rata'!C8-'III rata'!C8-C8</f>
        <v>0</v>
      </c>
    </row>
    <row r="9" spans="1:7" ht="23.25" customHeight="1">
      <c r="A9" s="11" t="s">
        <v>3</v>
      </c>
      <c r="B9" s="10"/>
      <c r="C9" s="13">
        <f>IF(E9&gt;'III rata'!G9,'III rata'!G9,E9)</f>
        <v>0</v>
      </c>
      <c r="E9" s="4">
        <f>C5-C7-C8-C10</f>
        <v>0</v>
      </c>
      <c r="G9" s="4">
        <f>'Piano finanziario'!C17-'I rata'!C9-'II rata'!C9-'III rata'!C9-C9</f>
        <v>0</v>
      </c>
    </row>
    <row r="10" spans="1:10" ht="23.25" customHeight="1">
      <c r="A10" s="11" t="s">
        <v>7</v>
      </c>
      <c r="B10" s="10"/>
      <c r="C10" s="13">
        <f>IF(E10&gt;'III rata'!G10,'III rata'!G10,E10)</f>
        <v>0</v>
      </c>
      <c r="E10" s="4">
        <f>C5-C7-C8</f>
        <v>0</v>
      </c>
      <c r="G10" s="4">
        <f>'Piano finanziario'!C18-'I rata'!C10-'II rata'!C10-'III rata'!C10-C10</f>
        <v>0</v>
      </c>
      <c r="H10" s="6"/>
      <c r="I10" s="6"/>
      <c r="J10" s="5"/>
    </row>
    <row r="11" spans="1:10" ht="1.5" customHeight="1">
      <c r="A11" s="11"/>
      <c r="B11" s="10"/>
      <c r="C11" s="13"/>
      <c r="E11" s="4"/>
      <c r="G11" s="4"/>
      <c r="H11" s="6"/>
      <c r="I11" s="6"/>
      <c r="J11" s="5"/>
    </row>
    <row r="12" spans="1:7" ht="23.25" customHeight="1">
      <c r="A12" s="11" t="s">
        <v>49</v>
      </c>
      <c r="B12" s="10"/>
      <c r="C12" s="13">
        <f>IF(E12&gt;'III rata'!G12,'III rata'!G12,E12)</f>
        <v>0</v>
      </c>
      <c r="E12" s="4">
        <f>C5-C7-C8-C9-C10-C11</f>
        <v>0</v>
      </c>
      <c r="G12" s="4">
        <f>'Piano finanziario'!E15-'I rata'!C12-'II rata'!C12-'III rata'!C12-C12</f>
        <v>0</v>
      </c>
    </row>
    <row r="13" spans="1:7" ht="23.25" customHeight="1">
      <c r="A13" s="11" t="s">
        <v>50</v>
      </c>
      <c r="B13" s="10"/>
      <c r="C13" s="13">
        <f>IF(E13&gt;'III rata'!G13,'III rata'!G13,E13)</f>
        <v>0</v>
      </c>
      <c r="E13" s="4">
        <f>C5-C7-C8-C9-C10-C12-C11</f>
        <v>0</v>
      </c>
      <c r="G13" s="4">
        <f>'Piano finanziario'!E16-'I rata'!C13-'II rata'!C13-'III rata'!C13-C13</f>
        <v>0</v>
      </c>
    </row>
    <row r="14" spans="1:7" ht="23.25" customHeight="1">
      <c r="A14" s="14" t="s">
        <v>48</v>
      </c>
      <c r="B14" s="9"/>
      <c r="C14" s="15">
        <f>C5-C7-C8-C9-C10-C11-C12-C13</f>
        <v>0</v>
      </c>
      <c r="E14" s="4"/>
      <c r="G14" s="4">
        <f>'Piano finanziario'!C26-'I rata'!C14-'II rata'!C14-'III rata'!C14-C14</f>
        <v>0</v>
      </c>
    </row>
    <row r="16" spans="1:7" ht="12.75">
      <c r="A16" t="s">
        <v>9</v>
      </c>
      <c r="C16" s="4">
        <f>SUM(C7:C14)</f>
        <v>0</v>
      </c>
      <c r="G16" s="4">
        <f>SUM(G7:G15)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4.28125" style="0" customWidth="1"/>
    <col min="2" max="2" width="9.00390625" style="0" customWidth="1"/>
    <col min="3" max="3" width="13.7109375" style="0" customWidth="1"/>
    <col min="5" max="5" width="12.28125" style="0" customWidth="1"/>
    <col min="7" max="7" width="14.28125" style="0" customWidth="1"/>
  </cols>
  <sheetData>
    <row r="1" spans="1:7" ht="12.75">
      <c r="A1" s="1" t="str">
        <f>'Piano finanziario'!A2</f>
        <v>Convenzione con:</v>
      </c>
      <c r="B1">
        <f>'Piano finanziario'!B2:C2</f>
        <v>0</v>
      </c>
      <c r="E1" t="s">
        <v>8</v>
      </c>
      <c r="G1" t="s">
        <v>10</v>
      </c>
    </row>
    <row r="3" spans="1:2" ht="12.75">
      <c r="A3" s="1" t="str">
        <f>'Piano finanziario'!A4</f>
        <v>Responsabile Scientifico:</v>
      </c>
      <c r="B3">
        <f>'Piano finanziario'!B4:C4</f>
        <v>0</v>
      </c>
    </row>
    <row r="4" ht="13.5" thickBot="1"/>
    <row r="5" spans="1:7" ht="16.5" customHeight="1" thickBot="1">
      <c r="A5" s="16" t="s">
        <v>22</v>
      </c>
      <c r="B5" s="25">
        <f>'Piano finanziario'!B32</f>
        <v>0</v>
      </c>
      <c r="C5" s="17">
        <f>'Piano finanziario'!C32</f>
        <v>0</v>
      </c>
      <c r="G5" s="4">
        <f>'IV rata'!G5-C5</f>
        <v>0</v>
      </c>
    </row>
    <row r="6" ht="11.25" customHeight="1">
      <c r="C6" s="2"/>
    </row>
    <row r="7" spans="1:7" ht="23.25" customHeight="1">
      <c r="A7" s="11" t="s">
        <v>1</v>
      </c>
      <c r="B7" s="12"/>
      <c r="C7" s="13">
        <f>C5*12/100</f>
        <v>0</v>
      </c>
      <c r="G7" s="4"/>
    </row>
    <row r="8" spans="1:7" ht="23.25" customHeight="1">
      <c r="A8" s="11" t="s">
        <v>2</v>
      </c>
      <c r="B8" s="10"/>
      <c r="C8" s="13">
        <f>IF(E8&gt;'IV rata'!G8,'IV rata'!G8,E8)</f>
        <v>0</v>
      </c>
      <c r="E8" s="4">
        <f>C5-C7</f>
        <v>0</v>
      </c>
      <c r="G8" s="4">
        <f>'Piano finanziario'!C14-'I rata'!C8-'II rata'!C8-'III rata'!C8-'IV rata'!C8-C8</f>
        <v>0</v>
      </c>
    </row>
    <row r="9" spans="1:7" ht="23.25" customHeight="1">
      <c r="A9" s="11" t="s">
        <v>3</v>
      </c>
      <c r="B9" s="10"/>
      <c r="C9" s="13">
        <f>IF(E9&gt;'IV rata'!G9,'IV rata'!G9,E9)</f>
        <v>0</v>
      </c>
      <c r="E9" s="4">
        <f>C5-C7-C8-C10</f>
        <v>0</v>
      </c>
      <c r="G9" s="4">
        <f>'Piano finanziario'!C17-'I rata'!C9-'II rata'!C9-'III rata'!C9-'IV rata'!C9-C9</f>
        <v>0</v>
      </c>
    </row>
    <row r="10" spans="1:7" ht="23.25" customHeight="1">
      <c r="A10" s="11" t="s">
        <v>7</v>
      </c>
      <c r="B10" s="10"/>
      <c r="C10" s="13">
        <f>IF(E10&gt;'IV rata'!G10,'IV rata'!G10,E10)</f>
        <v>0</v>
      </c>
      <c r="E10" s="4">
        <f>C5-C7-C8</f>
        <v>0</v>
      </c>
      <c r="G10" s="4">
        <f>'Piano finanziario'!C18-'I rata'!C10-'II rata'!C10-'III rata'!C10-'IV rata'!C10-C10</f>
        <v>0</v>
      </c>
    </row>
    <row r="11" spans="1:7" ht="1.5" customHeight="1">
      <c r="A11" s="14"/>
      <c r="B11" s="10"/>
      <c r="C11" s="13"/>
      <c r="E11" s="4"/>
      <c r="G11" s="4"/>
    </row>
    <row r="12" spans="1:7" ht="23.25" customHeight="1">
      <c r="A12" s="11" t="s">
        <v>49</v>
      </c>
      <c r="B12" s="10"/>
      <c r="C12" s="13">
        <f>IF(E12&gt;'IV rata'!G12,'IV rata'!G12,E12)</f>
        <v>0</v>
      </c>
      <c r="E12" s="4">
        <f>C5-C7-C8-C9-C10-C11</f>
        <v>0</v>
      </c>
      <c r="G12" s="4">
        <f>'Piano finanziario'!E15-'I rata'!C12-'II rata'!C12-'III rata'!C12-'IV rata'!C12-C12</f>
        <v>0</v>
      </c>
    </row>
    <row r="13" spans="1:7" ht="23.25" customHeight="1">
      <c r="A13" s="11" t="s">
        <v>50</v>
      </c>
      <c r="B13" s="10"/>
      <c r="C13" s="13">
        <f>IF(E13&gt;'IV rata'!G13,'IV rata'!G13,E13)</f>
        <v>0</v>
      </c>
      <c r="E13" s="4">
        <f>C5-C7-C8-C9-C10-C12-C11</f>
        <v>0</v>
      </c>
      <c r="G13" s="4">
        <f>'Piano finanziario'!E16-'I rata'!C13-'II rata'!C13-'III rata'!C13-'IV rata'!C13-C13</f>
        <v>0</v>
      </c>
    </row>
    <row r="14" spans="1:7" ht="23.25" customHeight="1">
      <c r="A14" s="14" t="s">
        <v>48</v>
      </c>
      <c r="B14" s="9"/>
      <c r="C14" s="15">
        <f>C5-C7-C8-C9-C10-C11-C12-C13</f>
        <v>0</v>
      </c>
      <c r="E14" s="4"/>
      <c r="G14" s="4">
        <f>'Piano finanziario'!C26-'I rata'!C14-'II rata'!C14-'III rata'!C14-'IV rata'!C14-C14</f>
        <v>0</v>
      </c>
    </row>
    <row r="15" ht="12.75" customHeight="1"/>
    <row r="16" spans="1:7" ht="12.75" customHeight="1">
      <c r="A16" t="s">
        <v>9</v>
      </c>
      <c r="C16" s="4">
        <f>SUM(C7:C14)</f>
        <v>0</v>
      </c>
      <c r="G16" s="4">
        <f>SUM(G7:G15)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4.421875" style="0" customWidth="1"/>
    <col min="2" max="2" width="9.00390625" style="0" customWidth="1"/>
    <col min="3" max="3" width="13.7109375" style="0" customWidth="1"/>
    <col min="5" max="5" width="12.28125" style="0" customWidth="1"/>
    <col min="7" max="7" width="14.28125" style="0" customWidth="1"/>
  </cols>
  <sheetData>
    <row r="1" spans="1:7" ht="12.75">
      <c r="A1" s="1" t="str">
        <f>'Piano finanziario'!A2</f>
        <v>Convenzione con:</v>
      </c>
      <c r="B1">
        <f>'Piano finanziario'!B2:C2</f>
        <v>0</v>
      </c>
      <c r="E1" t="s">
        <v>8</v>
      </c>
      <c r="G1" t="s">
        <v>10</v>
      </c>
    </row>
    <row r="3" spans="1:2" ht="12.75">
      <c r="A3" s="1" t="str">
        <f>'Piano finanziario'!A4</f>
        <v>Responsabile Scientifico:</v>
      </c>
      <c r="B3">
        <f>'Piano finanziario'!B4:C4</f>
        <v>0</v>
      </c>
    </row>
    <row r="4" ht="13.5" thickBot="1"/>
    <row r="5" spans="1:7" ht="18" customHeight="1" thickBot="1">
      <c r="A5" s="16" t="s">
        <v>23</v>
      </c>
      <c r="B5" s="25">
        <f>'Piano finanziario'!B33</f>
        <v>0</v>
      </c>
      <c r="C5" s="17">
        <f>'Piano finanziario'!C33</f>
        <v>0</v>
      </c>
      <c r="G5" s="4">
        <f>'V rata'!G5-C5</f>
        <v>0</v>
      </c>
    </row>
    <row r="6" ht="12.75">
      <c r="C6" s="2"/>
    </row>
    <row r="7" spans="1:7" ht="23.25" customHeight="1">
      <c r="A7" s="11" t="s">
        <v>1</v>
      </c>
      <c r="B7" s="12"/>
      <c r="C7" s="13">
        <f>C5*12/100</f>
        <v>0</v>
      </c>
      <c r="G7" s="4"/>
    </row>
    <row r="8" spans="1:7" ht="23.25" customHeight="1">
      <c r="A8" s="11" t="s">
        <v>2</v>
      </c>
      <c r="B8" s="10"/>
      <c r="C8" s="13">
        <f>IF(E8&gt;'V rata'!G8,'V rata'!G8,E8)</f>
        <v>0</v>
      </c>
      <c r="E8" s="4">
        <f>C5-C7</f>
        <v>0</v>
      </c>
      <c r="G8" s="4">
        <f>'Piano finanziario'!C14-'I rata'!C8-'II rata'!C8-'III rata'!C8-'IV rata'!C8-'V rata'!C8-C8</f>
        <v>0</v>
      </c>
    </row>
    <row r="9" spans="1:7" ht="23.25" customHeight="1">
      <c r="A9" s="11" t="s">
        <v>3</v>
      </c>
      <c r="B9" s="10"/>
      <c r="C9" s="13">
        <f>IF(E9&gt;'V rata'!G9,'V rata'!G9,E9)</f>
        <v>0</v>
      </c>
      <c r="E9" s="4">
        <f>C5-C7-C8-C10</f>
        <v>0</v>
      </c>
      <c r="G9" s="4">
        <f>'Piano finanziario'!C17-'I rata'!C9-'II rata'!C9-'III rata'!C9-'IV rata'!C9-'V rata'!C9-C9</f>
        <v>0</v>
      </c>
    </row>
    <row r="10" spans="1:7" ht="23.25" customHeight="1">
      <c r="A10" s="11" t="s">
        <v>7</v>
      </c>
      <c r="B10" s="10"/>
      <c r="C10" s="13">
        <f>IF(E10&gt;'V rata'!G10,'V rata'!G10,E10)</f>
        <v>0</v>
      </c>
      <c r="E10" s="4">
        <f>C5-C7-C8</f>
        <v>0</v>
      </c>
      <c r="G10" s="4">
        <f>'Piano finanziario'!C18-'I rata'!C10-'II rata'!C10-'III rata'!C10-'IV rata'!C10-'V rata'!C10-C10</f>
        <v>0</v>
      </c>
    </row>
    <row r="11" spans="1:7" ht="2.25" customHeight="1">
      <c r="A11" s="14"/>
      <c r="B11" s="10"/>
      <c r="C11" s="13"/>
      <c r="E11" s="4"/>
      <c r="G11" s="4"/>
    </row>
    <row r="12" spans="1:7" ht="23.25" customHeight="1">
      <c r="A12" s="11" t="s">
        <v>49</v>
      </c>
      <c r="B12" s="10"/>
      <c r="C12" s="13">
        <f>IF(E12&gt;'V rata'!G12,'V rata'!G12,E12)</f>
        <v>0</v>
      </c>
      <c r="E12" s="4">
        <f>C5-C7-C8-C9-C10</f>
        <v>0</v>
      </c>
      <c r="G12" s="4">
        <f>'Piano finanziario'!E15-'I rata'!C12-'II rata'!C12-'III rata'!C12-'IV rata'!C12-'V rata'!C12-C12</f>
        <v>0</v>
      </c>
    </row>
    <row r="13" spans="1:7" ht="23.25" customHeight="1">
      <c r="A13" s="11" t="s">
        <v>50</v>
      </c>
      <c r="B13" s="10"/>
      <c r="C13" s="13">
        <f>IF(E13&gt;'V rata'!G13,'V rata'!G13,E13)</f>
        <v>0</v>
      </c>
      <c r="E13" s="4">
        <f>C5-C7-C8-C9-C10-C12</f>
        <v>0</v>
      </c>
      <c r="G13" s="4">
        <f>'Piano finanziario'!E16-'I rata'!C13-'II rata'!C13-'III rata'!C13-'IV rata'!C13-'V rata'!C13-C13</f>
        <v>0</v>
      </c>
    </row>
    <row r="14" spans="1:7" ht="23.25" customHeight="1">
      <c r="A14" s="14" t="s">
        <v>48</v>
      </c>
      <c r="B14" s="9"/>
      <c r="C14" s="15">
        <f>C5-C7-C8-C9-C10-C11-C12-C13</f>
        <v>0</v>
      </c>
      <c r="E14" s="4"/>
      <c r="G14" s="4">
        <f>'Piano finanziario'!C26-'I rata'!C14-'II rata'!C14-'III rata'!C14-'IV rata'!C14-'V rata'!C14-C14</f>
        <v>0</v>
      </c>
    </row>
    <row r="16" spans="1:7" ht="12.75">
      <c r="A16" t="s">
        <v>9</v>
      </c>
      <c r="C16" s="4">
        <f>SUM(C7:C14)</f>
        <v>0</v>
      </c>
      <c r="G16" s="4">
        <f>SUM(G7:G15)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PIERLUIGI STIPA</cp:lastModifiedBy>
  <cp:lastPrinted>2018-10-10T16:11:23Z</cp:lastPrinted>
  <dcterms:created xsi:type="dcterms:W3CDTF">2006-07-04T11:28:26Z</dcterms:created>
  <dcterms:modified xsi:type="dcterms:W3CDTF">2024-04-16T08:55:32Z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